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Sunde Scheel\Dropbox\ASK - EVA\Årsmøter\2018\Dokumenter årsmøtet\"/>
    </mc:Choice>
  </mc:AlternateContent>
  <bookViews>
    <workbookView xWindow="0" yWindow="0" windowWidth="28800" windowHeight="11610"/>
  </bookViews>
  <sheets>
    <sheet name="Ark1" sheetId="1" r:id="rId1"/>
    <sheet name="Ark2" sheetId="2" r:id="rId2"/>
    <sheet name="Ark3" sheetId="3" r:id="rId3"/>
  </sheets>
  <definedNames>
    <definedName name="_xlnm.Print_Area" localSheetId="0">'Ark1'!$B$1:$F$150</definedName>
    <definedName name="_xlnm.Print_Titles" localSheetId="0">'Ark1'!$1:$1</definedName>
  </definedNames>
  <calcPr calcId="171027"/>
</workbook>
</file>

<file path=xl/calcChain.xml><?xml version="1.0" encoding="utf-8"?>
<calcChain xmlns="http://schemas.openxmlformats.org/spreadsheetml/2006/main">
  <c r="E49" i="1" l="1"/>
  <c r="E132" i="1" l="1"/>
  <c r="E149" i="1"/>
  <c r="D149" i="1"/>
  <c r="E141" i="1"/>
  <c r="D141" i="1"/>
  <c r="E84" i="1"/>
  <c r="D84" i="1"/>
  <c r="E60" i="1"/>
  <c r="D60" i="1"/>
  <c r="E6" i="1"/>
  <c r="E14" i="1"/>
  <c r="E19" i="1"/>
  <c r="E29" i="1"/>
  <c r="E36" i="1"/>
  <c r="D49" i="1"/>
  <c r="D36" i="1"/>
  <c r="D29" i="1"/>
  <c r="D19" i="1"/>
  <c r="D14" i="1"/>
  <c r="D6" i="1"/>
  <c r="D132" i="1"/>
  <c r="E133" i="1" l="1"/>
  <c r="D50" i="1"/>
  <c r="D133" i="1"/>
  <c r="E50" i="1"/>
  <c r="E134" i="1" l="1"/>
  <c r="E150" i="1" s="1"/>
  <c r="D134" i="1"/>
  <c r="D150" i="1" s="1"/>
</calcChain>
</file>

<file path=xl/sharedStrings.xml><?xml version="1.0" encoding="utf-8"?>
<sst xmlns="http://schemas.openxmlformats.org/spreadsheetml/2006/main" count="181" uniqueCount="176">
  <si>
    <t>HS</t>
  </si>
  <si>
    <t>Resultat              2017</t>
  </si>
  <si>
    <t>Budsjett 2018</t>
  </si>
  <si>
    <t>Sponsor- og reklameinntekter mva pl</t>
  </si>
  <si>
    <t>Salgsinntekter MVA</t>
  </si>
  <si>
    <t>Salgsinntekter Internett</t>
  </si>
  <si>
    <t>Bytteavtale avg pl</t>
  </si>
  <si>
    <t>Sum pliktig salg</t>
  </si>
  <si>
    <t>Kiosk</t>
  </si>
  <si>
    <t>Salgsinntekt  avgiftsfri</t>
  </si>
  <si>
    <t>Sponsor-og reklameinnt u/mva</t>
  </si>
  <si>
    <t>Kursinntekter</t>
  </si>
  <si>
    <t>Salgsinntekter - mva fritt</t>
  </si>
  <si>
    <t>Salgsinntekter Klubbavisen</t>
  </si>
  <si>
    <t>Bytteavtale uten mva</t>
  </si>
  <si>
    <t>Sum fritt salg</t>
  </si>
  <si>
    <t>Arr.inntekter  Vester-gyllen</t>
  </si>
  <si>
    <t>Kommunal driftsavtale</t>
  </si>
  <si>
    <t>Arrangementsinntekter</t>
  </si>
  <si>
    <t>Sum salg utenfor området</t>
  </si>
  <si>
    <t>Hodestøtte (driftstilskudd) fra AK</t>
  </si>
  <si>
    <t>Aktivitetstøtte AIR</t>
  </si>
  <si>
    <t>Annen off støtte (mva -komp)</t>
  </si>
  <si>
    <t>Grasrotandel</t>
  </si>
  <si>
    <t>LAM midler KKD</t>
  </si>
  <si>
    <t>Tilskudd Forbund/AIK/AIR</t>
  </si>
  <si>
    <t>Tilskudd Akershus Idr. krets</t>
  </si>
  <si>
    <t>Tilskudd Anlegg fra AK</t>
  </si>
  <si>
    <t>Sum annet salg</t>
  </si>
  <si>
    <t>Utleie klubbhus</t>
  </si>
  <si>
    <t>Utleie grusbane/kunstgress</t>
  </si>
  <si>
    <t>Langtidsutleie</t>
  </si>
  <si>
    <t>Utleie Stadion</t>
  </si>
  <si>
    <t>Q-Park</t>
  </si>
  <si>
    <t>Utleie kunstgressbanen, vinterdrift</t>
  </si>
  <si>
    <t>Sum leieinntekter</t>
  </si>
  <si>
    <t>Inntekter kurs</t>
  </si>
  <si>
    <t>Medlemskontigenter</t>
  </si>
  <si>
    <t>StayActive akt. avgift</t>
  </si>
  <si>
    <t>SalVILL akt. avg.</t>
  </si>
  <si>
    <t>Dugnadsinntekter</t>
  </si>
  <si>
    <t>Int ovf (adm Vestlia)</t>
  </si>
  <si>
    <t>Månedsleie fra AF</t>
  </si>
  <si>
    <t>ALLIdrett div innt/akt.avgift</t>
  </si>
  <si>
    <t>Porto</t>
  </si>
  <si>
    <t>Div. inntekt (private fond etc)</t>
  </si>
  <si>
    <t>Gaver</t>
  </si>
  <si>
    <t>Div inntekter</t>
  </si>
  <si>
    <t>Sum annen inntekt</t>
  </si>
  <si>
    <t>Sum driftsinntekt</t>
  </si>
  <si>
    <t>Innkjøp div varer for videresalg</t>
  </si>
  <si>
    <t>Sportslig satsning</t>
  </si>
  <si>
    <t>Arr. kostnader (Vester-Gyllen)</t>
  </si>
  <si>
    <t>Medlemskap (kontigenter)</t>
  </si>
  <si>
    <t>ALLIdrett (fakturert)</t>
  </si>
  <si>
    <t>SalVILL (fakturert)</t>
  </si>
  <si>
    <t>StayActive (fakturert)</t>
  </si>
  <si>
    <t>Arrangements kostnader</t>
  </si>
  <si>
    <t>Sum varekost</t>
  </si>
  <si>
    <t>Lønn til ansatte</t>
  </si>
  <si>
    <t>Lønn</t>
  </si>
  <si>
    <t>Lønn overtid</t>
  </si>
  <si>
    <t>Feriepenger</t>
  </si>
  <si>
    <t>Feriepenger over 60 år</t>
  </si>
  <si>
    <t>Banemann overtid</t>
  </si>
  <si>
    <t>ALLIdrett</t>
  </si>
  <si>
    <t xml:space="preserve">StayActive </t>
  </si>
  <si>
    <t>StayActive (ikke H&amp;L)</t>
  </si>
  <si>
    <t>Forsikringer OTP</t>
  </si>
  <si>
    <t>OTP H&amp;L</t>
  </si>
  <si>
    <t>Bompenger</t>
  </si>
  <si>
    <t>Trekk pliktig naturalytelse</t>
  </si>
  <si>
    <t>Motkonto forsikringer OTP</t>
  </si>
  <si>
    <t>Refusjon</t>
  </si>
  <si>
    <t>Arbeidsgiveravgift</t>
  </si>
  <si>
    <t>AGA av avsatte feriepenger</t>
  </si>
  <si>
    <t>Ref AGA grunnlag</t>
  </si>
  <si>
    <t>Motkonto ref  AGA grunnlag</t>
  </si>
  <si>
    <t xml:space="preserve">Ref NAV </t>
  </si>
  <si>
    <t>OTP pensjon</t>
  </si>
  <si>
    <t>Dekning av lønnskostnader</t>
  </si>
  <si>
    <t>Andre personalkostnader</t>
  </si>
  <si>
    <t>Sum personalkostnad</t>
  </si>
  <si>
    <t>Renovasjon, vann, avløp mv.</t>
  </si>
  <si>
    <t>Renholdsartikler</t>
  </si>
  <si>
    <t>Strøm</t>
  </si>
  <si>
    <t>Gass kunstgress og varmeanlegg</t>
  </si>
  <si>
    <t>Vedlikehold av Føyka</t>
  </si>
  <si>
    <t>Kjøp, leie, maskiner og utstyr</t>
  </si>
  <si>
    <t>Kontorutstyr (møbler m.v.)</t>
  </si>
  <si>
    <t>Dataprogrammer, datautstyr</t>
  </si>
  <si>
    <t>Kjøp brakker..</t>
  </si>
  <si>
    <t>Reparasjon og vedlikehold utstyr</t>
  </si>
  <si>
    <t>Kontantkasse</t>
  </si>
  <si>
    <t>Mediaverkstedet</t>
  </si>
  <si>
    <t>Criscom (smartsolution)</t>
  </si>
  <si>
    <t>Mamut-/Vismaleie</t>
  </si>
  <si>
    <t>Weborg</t>
  </si>
  <si>
    <t>Ditt kontor m.v.</t>
  </si>
  <si>
    <t>Kontor rekvisita</t>
  </si>
  <si>
    <t>Klubbavis inkl. porto</t>
  </si>
  <si>
    <t>Deltagelse - eksterne møter</t>
  </si>
  <si>
    <t>Økonomispesialisten</t>
  </si>
  <si>
    <t>Revisorkostnader</t>
  </si>
  <si>
    <t>Telefon, datalinjer</t>
  </si>
  <si>
    <t>Div driftskostnader</t>
  </si>
  <si>
    <t>Drivstoff</t>
  </si>
  <si>
    <t>Transportkostnader</t>
  </si>
  <si>
    <t>Bilgodtgjørelse, oppgavepliktig</t>
  </si>
  <si>
    <t>Reisekostnad, ikke oppgavepliktig</t>
  </si>
  <si>
    <t>Anleggsutvikling</t>
  </si>
  <si>
    <t>Reklamekostnad</t>
  </si>
  <si>
    <t>Bytte - utgifter</t>
  </si>
  <si>
    <t>HS Stipend</t>
  </si>
  <si>
    <t>Gaver, premier</t>
  </si>
  <si>
    <t>Utmerkelser/oppmerksomhet</t>
  </si>
  <si>
    <t>Gaver, ikke fradragsberettiget</t>
  </si>
  <si>
    <t>Int ovf (sponsormidler)</t>
  </si>
  <si>
    <t>Int ovf (anlegg)</t>
  </si>
  <si>
    <t>Int ovf (LAM midler)</t>
  </si>
  <si>
    <t>Næringsforsikring (utstyr/underslag mm)</t>
  </si>
  <si>
    <t xml:space="preserve">Forsikringer </t>
  </si>
  <si>
    <t>Ørediff</t>
  </si>
  <si>
    <t>Overføring til grupper</t>
  </si>
  <si>
    <t>Diverse kostnader</t>
  </si>
  <si>
    <t>Kostnader langtidsutleie</t>
  </si>
  <si>
    <t>Kostnader Q-Park</t>
  </si>
  <si>
    <t>Tap på fordringer</t>
  </si>
  <si>
    <t>Sum Driftskostnader</t>
  </si>
  <si>
    <t>Sum Kostnader</t>
  </si>
  <si>
    <t>Driftsresultat</t>
  </si>
  <si>
    <t>Avskrivning ny tribune</t>
  </si>
  <si>
    <t>Avskrivning snøfreser</t>
  </si>
  <si>
    <t>Avskrivning tilbygg</t>
  </si>
  <si>
    <t>Avskrivning undervarme</t>
  </si>
  <si>
    <t>Avskrivning  Anlegg 2011 AF</t>
  </si>
  <si>
    <t>Avskrivning kunstgress</t>
  </si>
  <si>
    <t>Sum Avskrivninger</t>
  </si>
  <si>
    <t>Annen renteinntekt</t>
  </si>
  <si>
    <t>Finansinntekter</t>
  </si>
  <si>
    <t>Overføring av gjeld i anlegg til HS</t>
  </si>
  <si>
    <t>Renter, avdrag lån Kunstgress 2011</t>
  </si>
  <si>
    <t>Inkassosalær, gebyrer</t>
  </si>
  <si>
    <t>Bank og kortgebyr</t>
  </si>
  <si>
    <t>Føyka Drengsrud utbygging</t>
  </si>
  <si>
    <t>Sum finans</t>
  </si>
  <si>
    <t>SUM</t>
  </si>
  <si>
    <t>Hyttetomt IKKE 500.000 som det sto</t>
  </si>
  <si>
    <t>Ny avtalt inkl. ekstra for 2018/anbud</t>
  </si>
  <si>
    <t>Endret Svein 1.3.</t>
  </si>
  <si>
    <t>Se 7322</t>
  </si>
  <si>
    <t>OK fra Svein 1.3.</t>
  </si>
  <si>
    <t>Inntektsført pr 1.3.</t>
  </si>
  <si>
    <t>Mulig fyrverkeriinntekt andel ASK,</t>
  </si>
  <si>
    <t>Kommunal driftsavtale islegging</t>
  </si>
  <si>
    <t>Mottatt feb. 2018</t>
  </si>
  <si>
    <t>2017 var fra håndballforbundet, derfor høyt</t>
  </si>
  <si>
    <t>Midler fra tilskudd privateanlegg</t>
  </si>
  <si>
    <t>SFO 100.000 + Kaph 150.000 lavere grunn lekkasje og avbrudd</t>
  </si>
  <si>
    <t>Hvis avtale, skal det betales 20.000 pr mnd</t>
  </si>
  <si>
    <t>Mnok 1 høyere på inntektssiden enn 2017</t>
  </si>
  <si>
    <t>Økning pga kostnader V-G</t>
  </si>
  <si>
    <t>Bør være noe høyere ref 3% opp i 5 mnd 2018</t>
  </si>
  <si>
    <t>NB Dyrere strøm pluss paviljongen</t>
  </si>
  <si>
    <t>2017 mye fra EcO-1</t>
  </si>
  <si>
    <t>Gol-gjeld 2016 er ført her, ikke gjort opp med AF</t>
  </si>
  <si>
    <t>Skal samsvare med 3217 og 3216</t>
  </si>
  <si>
    <t>Søkt 400000 til lys rulleskiløypa</t>
  </si>
  <si>
    <t>Finansiering mva fra gruppene</t>
  </si>
  <si>
    <t>Motpost 7322</t>
  </si>
  <si>
    <t xml:space="preserve">450.000 resten til gruppene </t>
  </si>
  <si>
    <t>Oppgradering lys estimert kr. 400.000.  Søknad "midler fra mindre anlegg posten sendt", Treningstrapp kr. 100.000 også søkt støtte. Se 3412</t>
  </si>
  <si>
    <t>Ekstra forbruk gass pluss fordamper</t>
  </si>
  <si>
    <t>Vannlekkasje paviljongen, skifte tak m.v.</t>
  </si>
  <si>
    <t>Kompensasjon sentralt for tap av mva</t>
  </si>
  <si>
    <t>Overføring mva kost til gruppene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</si>
</sst>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3" fontId="0" fillId="3" borderId="2" xfId="0" applyNumberFormat="1" applyFill="1" applyBorder="1" applyAlignment="1">
      <alignment vertical="top" wrapText="1"/>
    </xf>
    <xf numFmtId="3" fontId="0" fillId="4" borderId="2" xfId="0" applyNumberFormat="1" applyFill="1" applyBorder="1" applyAlignment="1">
      <alignment vertical="top"/>
    </xf>
    <xf numFmtId="0" fontId="4" fillId="3" borderId="2" xfId="0" applyFont="1" applyFill="1" applyBorder="1" applyAlignment="1">
      <alignment horizontal="left" vertical="top" wrapText="1"/>
    </xf>
    <xf numFmtId="3" fontId="1" fillId="3" borderId="2" xfId="0" applyNumberFormat="1" applyFont="1" applyFill="1" applyBorder="1" applyAlignment="1">
      <alignment vertical="top"/>
    </xf>
    <xf numFmtId="3" fontId="1" fillId="4" borderId="2" xfId="0" applyNumberFormat="1" applyFont="1" applyFill="1" applyBorder="1" applyAlignment="1">
      <alignment vertical="top"/>
    </xf>
    <xf numFmtId="0" fontId="0" fillId="3" borderId="2" xfId="0" applyFont="1" applyFill="1" applyBorder="1" applyAlignment="1">
      <alignment horizontal="left" vertical="top" wrapText="1"/>
    </xf>
    <xf numFmtId="3" fontId="4" fillId="3" borderId="2" xfId="0" applyNumberFormat="1" applyFont="1" applyFill="1" applyBorder="1" applyAlignment="1">
      <alignment vertical="top"/>
    </xf>
    <xf numFmtId="3" fontId="4" fillId="4" borderId="2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164" fontId="0" fillId="3" borderId="2" xfId="0" applyNumberFormat="1" applyFill="1" applyBorder="1" applyAlignment="1">
      <alignment vertical="top" wrapText="1"/>
    </xf>
    <xf numFmtId="164" fontId="0" fillId="4" borderId="2" xfId="0" applyNumberFormat="1" applyFill="1" applyBorder="1" applyAlignment="1">
      <alignment vertical="top"/>
    </xf>
    <xf numFmtId="0" fontId="6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14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2" xfId="0" applyFill="1" applyBorder="1" applyAlignment="1">
      <alignment horizontal="left" vertical="top" wrapText="1"/>
    </xf>
    <xf numFmtId="3" fontId="0" fillId="0" borderId="2" xfId="0" applyNumberFormat="1" applyFill="1" applyBorder="1" applyAlignment="1">
      <alignment vertical="top" wrapText="1"/>
    </xf>
    <xf numFmtId="3" fontId="0" fillId="4" borderId="2" xfId="0" applyNumberFormat="1" applyFill="1" applyBorder="1" applyAlignment="1">
      <alignment vertical="top" wrapText="1"/>
    </xf>
    <xf numFmtId="3" fontId="3" fillId="4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4" fillId="2" borderId="2" xfId="0" applyFont="1" applyFill="1" applyBorder="1" applyAlignment="1"/>
    <xf numFmtId="0" fontId="8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0"/>
  <sheetViews>
    <sheetView tabSelected="1" view="pageBreakPreview" zoomScale="75" zoomScaleNormal="75" zoomScaleSheetLayoutView="75" workbookViewId="0">
      <pane ySplit="1" topLeftCell="A113" activePane="bottomLeft" state="frozen"/>
      <selection pane="bottomLeft" activeCell="G37" sqref="G37"/>
    </sheetView>
  </sheetViews>
  <sheetFormatPr baseColWidth="10" defaultRowHeight="15.75" x14ac:dyDescent="0.25"/>
  <cols>
    <col min="1" max="1" width="11.42578125" style="18"/>
    <col min="2" max="2" width="11.42578125" style="36"/>
    <col min="3" max="3" width="33.28515625" style="18" customWidth="1"/>
    <col min="4" max="4" width="14.85546875" style="18" customWidth="1"/>
    <col min="5" max="5" width="14.7109375" style="18" customWidth="1"/>
    <col min="6" max="6" width="0.140625" style="13" customWidth="1"/>
    <col min="7" max="7" width="50.85546875" style="18" customWidth="1"/>
    <col min="8" max="16384" width="11.42578125" style="18"/>
  </cols>
  <sheetData>
    <row r="1" spans="2:6" ht="37.5" x14ac:dyDescent="0.25">
      <c r="B1" s="28" t="s">
        <v>0</v>
      </c>
      <c r="C1" s="2"/>
      <c r="D1" s="3" t="s">
        <v>1</v>
      </c>
      <c r="E1" s="27" t="s">
        <v>2</v>
      </c>
      <c r="F1" s="20">
        <v>43164</v>
      </c>
    </row>
    <row r="2" spans="2:6" ht="30" x14ac:dyDescent="0.25">
      <c r="B2" s="29">
        <v>3120</v>
      </c>
      <c r="C2" s="4" t="s">
        <v>3</v>
      </c>
      <c r="D2" s="5">
        <v>642097.78</v>
      </c>
      <c r="E2" s="6">
        <v>1000000</v>
      </c>
      <c r="F2" s="13" t="s">
        <v>149</v>
      </c>
    </row>
    <row r="3" spans="2:6" x14ac:dyDescent="0.25">
      <c r="B3" s="29">
        <v>3210</v>
      </c>
      <c r="C3" s="4" t="s">
        <v>4</v>
      </c>
      <c r="D3" s="5">
        <v>0</v>
      </c>
      <c r="E3" s="6">
        <v>0</v>
      </c>
    </row>
    <row r="4" spans="2:6" x14ac:dyDescent="0.25">
      <c r="B4" s="29">
        <v>3213</v>
      </c>
      <c r="C4" s="4" t="s">
        <v>5</v>
      </c>
      <c r="D4" s="5">
        <v>12000</v>
      </c>
      <c r="E4" s="6">
        <v>15000</v>
      </c>
    </row>
    <row r="5" spans="2:6" x14ac:dyDescent="0.25">
      <c r="B5" s="29">
        <v>3216</v>
      </c>
      <c r="C5" s="4" t="s">
        <v>6</v>
      </c>
      <c r="D5" s="5">
        <v>537297.15</v>
      </c>
      <c r="E5" s="6">
        <v>650000</v>
      </c>
      <c r="F5" s="13" t="s">
        <v>150</v>
      </c>
    </row>
    <row r="6" spans="2:6" ht="24.75" customHeight="1" x14ac:dyDescent="0.25">
      <c r="B6" s="30"/>
      <c r="C6" s="7" t="s">
        <v>7</v>
      </c>
      <c r="D6" s="8">
        <f>SUM(D2:D5)</f>
        <v>1191394.9300000002</v>
      </c>
      <c r="E6" s="9">
        <f t="shared" ref="E6" si="0">SUM(E2:E5)</f>
        <v>1665000</v>
      </c>
      <c r="F6" s="13" t="s">
        <v>151</v>
      </c>
    </row>
    <row r="7" spans="2:6" x14ac:dyDescent="0.25">
      <c r="B7" s="29">
        <v>3006</v>
      </c>
      <c r="C7" s="4" t="s">
        <v>8</v>
      </c>
      <c r="D7" s="5">
        <v>23222</v>
      </c>
      <c r="E7" s="6">
        <v>25000</v>
      </c>
    </row>
    <row r="8" spans="2:6" x14ac:dyDescent="0.25">
      <c r="B8" s="29">
        <v>3100</v>
      </c>
      <c r="C8" s="4" t="s">
        <v>9</v>
      </c>
      <c r="D8" s="5">
        <v>0</v>
      </c>
      <c r="E8" s="6">
        <v>400000</v>
      </c>
      <c r="F8" s="13" t="s">
        <v>147</v>
      </c>
    </row>
    <row r="9" spans="2:6" x14ac:dyDescent="0.25">
      <c r="B9" s="29">
        <v>3121</v>
      </c>
      <c r="C9" s="4" t="s">
        <v>10</v>
      </c>
      <c r="D9" s="5">
        <v>128982.55</v>
      </c>
      <c r="E9" s="6">
        <v>130000</v>
      </c>
      <c r="F9" s="13" t="s">
        <v>149</v>
      </c>
    </row>
    <row r="10" spans="2:6" x14ac:dyDescent="0.25">
      <c r="B10" s="29">
        <v>3175</v>
      </c>
      <c r="C10" s="4" t="s">
        <v>11</v>
      </c>
      <c r="D10" s="5">
        <v>0</v>
      </c>
      <c r="E10" s="6">
        <v>0</v>
      </c>
    </row>
    <row r="11" spans="2:6" x14ac:dyDescent="0.25">
      <c r="B11" s="29">
        <v>3211</v>
      </c>
      <c r="C11" s="4" t="s">
        <v>12</v>
      </c>
      <c r="D11" s="5">
        <v>3280</v>
      </c>
      <c r="E11" s="6">
        <v>1000</v>
      </c>
    </row>
    <row r="12" spans="2:6" x14ac:dyDescent="0.25">
      <c r="B12" s="29">
        <v>3212</v>
      </c>
      <c r="C12" s="4" t="s">
        <v>13</v>
      </c>
      <c r="D12" s="5">
        <v>88100</v>
      </c>
      <c r="E12" s="6">
        <v>185000</v>
      </c>
      <c r="F12" s="13" t="s">
        <v>149</v>
      </c>
    </row>
    <row r="13" spans="2:6" x14ac:dyDescent="0.25">
      <c r="B13" s="29">
        <v>3217</v>
      </c>
      <c r="C13" s="4" t="s">
        <v>14</v>
      </c>
      <c r="D13" s="5">
        <v>150000</v>
      </c>
      <c r="E13" s="6">
        <v>150000</v>
      </c>
      <c r="F13" s="13" t="s">
        <v>169</v>
      </c>
    </row>
    <row r="14" spans="2:6" ht="27.75" customHeight="1" x14ac:dyDescent="0.25">
      <c r="B14" s="30"/>
      <c r="C14" s="7" t="s">
        <v>15</v>
      </c>
      <c r="D14" s="8">
        <f>SUM(D7:D13)</f>
        <v>393584.55</v>
      </c>
      <c r="E14" s="9">
        <f t="shared" ref="E14" si="1">SUM(E7:E13)</f>
        <v>891000</v>
      </c>
    </row>
    <row r="15" spans="2:6" x14ac:dyDescent="0.25">
      <c r="B15" s="29">
        <v>3230</v>
      </c>
      <c r="C15" s="4" t="s">
        <v>16</v>
      </c>
      <c r="D15" s="5">
        <v>8000</v>
      </c>
      <c r="E15" s="6">
        <v>250000</v>
      </c>
      <c r="F15" s="13" t="s">
        <v>152</v>
      </c>
    </row>
    <row r="16" spans="2:6" x14ac:dyDescent="0.25">
      <c r="B16" s="29">
        <v>3310</v>
      </c>
      <c r="C16" s="4" t="s">
        <v>17</v>
      </c>
      <c r="D16" s="5">
        <v>704175</v>
      </c>
      <c r="E16" s="6">
        <v>700000</v>
      </c>
      <c r="F16" s="13" t="s">
        <v>148</v>
      </c>
    </row>
    <row r="17" spans="2:7" x14ac:dyDescent="0.25">
      <c r="B17" s="29">
        <v>3311</v>
      </c>
      <c r="C17" s="4" t="s">
        <v>154</v>
      </c>
      <c r="D17" s="5">
        <v>86989</v>
      </c>
      <c r="E17" s="6">
        <v>40000</v>
      </c>
    </row>
    <row r="18" spans="2:7" x14ac:dyDescent="0.25">
      <c r="B18" s="29">
        <v>3240</v>
      </c>
      <c r="C18" s="4" t="s">
        <v>18</v>
      </c>
      <c r="D18" s="5">
        <v>86822</v>
      </c>
      <c r="E18" s="6">
        <v>70000</v>
      </c>
      <c r="F18" s="13" t="s">
        <v>153</v>
      </c>
    </row>
    <row r="19" spans="2:7" ht="24.75" customHeight="1" x14ac:dyDescent="0.25">
      <c r="B19" s="30"/>
      <c r="C19" s="7" t="s">
        <v>19</v>
      </c>
      <c r="D19" s="8">
        <f>SUM(D15:D18)</f>
        <v>885986</v>
      </c>
      <c r="E19" s="9">
        <f t="shared" ref="E19" si="2">SUM(E15:E18)</f>
        <v>1060000</v>
      </c>
    </row>
    <row r="20" spans="2:7" x14ac:dyDescent="0.25">
      <c r="B20" s="29">
        <v>3410</v>
      </c>
      <c r="C20" s="4" t="s">
        <v>20</v>
      </c>
      <c r="D20" s="5">
        <v>501226</v>
      </c>
      <c r="E20" s="6">
        <v>533498</v>
      </c>
      <c r="F20" s="13" t="s">
        <v>155</v>
      </c>
    </row>
    <row r="21" spans="2:7" x14ac:dyDescent="0.25">
      <c r="B21" s="29">
        <v>3412</v>
      </c>
      <c r="C21" s="4" t="s">
        <v>21</v>
      </c>
      <c r="D21" s="5">
        <v>142500</v>
      </c>
      <c r="E21" s="6">
        <v>140000</v>
      </c>
      <c r="F21" s="13" t="s">
        <v>167</v>
      </c>
    </row>
    <row r="22" spans="2:7" x14ac:dyDescent="0.25">
      <c r="B22" s="29">
        <v>3413</v>
      </c>
      <c r="C22" s="4" t="s">
        <v>22</v>
      </c>
      <c r="D22" s="5">
        <v>889163</v>
      </c>
      <c r="E22" s="6">
        <v>450000</v>
      </c>
      <c r="F22" s="13" t="s">
        <v>170</v>
      </c>
    </row>
    <row r="23" spans="2:7" x14ac:dyDescent="0.25">
      <c r="B23" s="29">
        <v>3414</v>
      </c>
      <c r="C23" s="4" t="s">
        <v>23</v>
      </c>
      <c r="D23" s="5">
        <v>122634.35</v>
      </c>
      <c r="E23" s="6">
        <v>130000</v>
      </c>
    </row>
    <row r="24" spans="2:7" x14ac:dyDescent="0.25">
      <c r="B24" s="29">
        <v>3415</v>
      </c>
      <c r="C24" s="4" t="s">
        <v>168</v>
      </c>
      <c r="D24" s="5"/>
      <c r="E24" s="6">
        <v>450000</v>
      </c>
      <c r="F24" s="13" t="s">
        <v>174</v>
      </c>
    </row>
    <row r="25" spans="2:7" x14ac:dyDescent="0.25">
      <c r="B25" s="29">
        <v>3440</v>
      </c>
      <c r="C25" s="4" t="s">
        <v>24</v>
      </c>
      <c r="D25" s="5">
        <v>859767</v>
      </c>
      <c r="E25" s="6">
        <v>860000</v>
      </c>
    </row>
    <row r="26" spans="2:7" x14ac:dyDescent="0.25">
      <c r="B26" s="29">
        <v>3441</v>
      </c>
      <c r="C26" s="4" t="s">
        <v>25</v>
      </c>
      <c r="D26" s="5">
        <v>212637</v>
      </c>
      <c r="E26" s="6">
        <v>500000</v>
      </c>
      <c r="F26" s="13" t="s">
        <v>156</v>
      </c>
      <c r="G26" s="18" t="s">
        <v>167</v>
      </c>
    </row>
    <row r="27" spans="2:7" x14ac:dyDescent="0.25">
      <c r="B27" s="29">
        <v>3442</v>
      </c>
      <c r="C27" s="4" t="s">
        <v>26</v>
      </c>
      <c r="D27" s="5">
        <v>0</v>
      </c>
      <c r="E27" s="6">
        <v>0</v>
      </c>
    </row>
    <row r="28" spans="2:7" x14ac:dyDescent="0.25">
      <c r="B28" s="29">
        <v>3444</v>
      </c>
      <c r="C28" s="4" t="s">
        <v>27</v>
      </c>
      <c r="D28" s="5">
        <v>262120</v>
      </c>
      <c r="E28" s="6">
        <v>260000</v>
      </c>
      <c r="F28" s="13" t="s">
        <v>157</v>
      </c>
    </row>
    <row r="29" spans="2:7" ht="27.75" customHeight="1" x14ac:dyDescent="0.25">
      <c r="B29" s="30"/>
      <c r="C29" s="7" t="s">
        <v>28</v>
      </c>
      <c r="D29" s="8">
        <f>SUM(D20:D28)</f>
        <v>2990047.35</v>
      </c>
      <c r="E29" s="9">
        <f t="shared" ref="E29" si="3">SUM(E20:E28)</f>
        <v>3323498</v>
      </c>
    </row>
    <row r="30" spans="2:7" x14ac:dyDescent="0.25">
      <c r="B30" s="29">
        <v>3600</v>
      </c>
      <c r="C30" s="10" t="s">
        <v>29</v>
      </c>
      <c r="D30" s="5">
        <v>33489</v>
      </c>
      <c r="E30" s="6">
        <v>30000</v>
      </c>
    </row>
    <row r="31" spans="2:7" x14ac:dyDescent="0.25">
      <c r="B31" s="29">
        <v>3605</v>
      </c>
      <c r="C31" s="10" t="s">
        <v>30</v>
      </c>
      <c r="D31" s="5">
        <v>45775</v>
      </c>
      <c r="E31" s="6">
        <v>30000</v>
      </c>
    </row>
    <row r="32" spans="2:7" s="1" customFormat="1" ht="15.75" customHeight="1" x14ac:dyDescent="0.25">
      <c r="B32" s="31">
        <v>3610</v>
      </c>
      <c r="C32" s="10" t="s">
        <v>31</v>
      </c>
      <c r="D32" s="5">
        <v>231900</v>
      </c>
      <c r="E32" s="26">
        <v>240000</v>
      </c>
      <c r="F32" s="22" t="s">
        <v>158</v>
      </c>
    </row>
    <row r="33" spans="2:6" x14ac:dyDescent="0.25">
      <c r="B33" s="29">
        <v>3620</v>
      </c>
      <c r="C33" s="10" t="s">
        <v>32</v>
      </c>
      <c r="D33" s="5">
        <v>40775</v>
      </c>
      <c r="E33" s="6">
        <v>40000</v>
      </c>
    </row>
    <row r="34" spans="2:6" x14ac:dyDescent="0.25">
      <c r="B34" s="29">
        <v>3621</v>
      </c>
      <c r="C34" s="10" t="s">
        <v>33</v>
      </c>
      <c r="D34" s="5">
        <v>1047680.7</v>
      </c>
      <c r="E34" s="6">
        <v>1150000</v>
      </c>
    </row>
    <row r="35" spans="2:6" x14ac:dyDescent="0.25">
      <c r="B35" s="29">
        <v>3625</v>
      </c>
      <c r="C35" s="10" t="s">
        <v>34</v>
      </c>
      <c r="D35" s="5">
        <v>1016598</v>
      </c>
      <c r="E35" s="6">
        <v>1100000</v>
      </c>
    </row>
    <row r="36" spans="2:6" ht="27.75" customHeight="1" x14ac:dyDescent="0.25">
      <c r="B36" s="30"/>
      <c r="C36" s="7" t="s">
        <v>35</v>
      </c>
      <c r="D36" s="8">
        <f>SUM(D30:D35)</f>
        <v>2416217.7000000002</v>
      </c>
      <c r="E36" s="9">
        <f>SUM(E30:E35)</f>
        <v>2590000</v>
      </c>
    </row>
    <row r="37" spans="2:6" x14ac:dyDescent="0.25">
      <c r="B37" s="29">
        <v>3910</v>
      </c>
      <c r="C37" s="4" t="s">
        <v>36</v>
      </c>
      <c r="D37" s="5">
        <v>0</v>
      </c>
      <c r="E37" s="6">
        <v>0</v>
      </c>
    </row>
    <row r="38" spans="2:6" x14ac:dyDescent="0.25">
      <c r="B38" s="29">
        <v>3920</v>
      </c>
      <c r="C38" s="4" t="s">
        <v>37</v>
      </c>
      <c r="D38" s="5">
        <v>1390228</v>
      </c>
      <c r="E38" s="6">
        <v>1400000</v>
      </c>
    </row>
    <row r="39" spans="2:6" x14ac:dyDescent="0.25">
      <c r="B39" s="29">
        <v>3926</v>
      </c>
      <c r="C39" s="4" t="s">
        <v>38</v>
      </c>
      <c r="D39" s="5">
        <v>13600</v>
      </c>
      <c r="E39" s="6">
        <v>0</v>
      </c>
    </row>
    <row r="40" spans="2:6" x14ac:dyDescent="0.25">
      <c r="B40" s="29">
        <v>3930</v>
      </c>
      <c r="C40" s="4" t="s">
        <v>39</v>
      </c>
      <c r="D40" s="5">
        <v>44700</v>
      </c>
      <c r="E40" s="6">
        <v>40000</v>
      </c>
    </row>
    <row r="41" spans="2:6" x14ac:dyDescent="0.25">
      <c r="B41" s="29">
        <v>3965</v>
      </c>
      <c r="C41" s="4" t="s">
        <v>40</v>
      </c>
      <c r="D41" s="5">
        <v>7486.85</v>
      </c>
      <c r="E41" s="6">
        <v>0</v>
      </c>
    </row>
    <row r="42" spans="2:6" x14ac:dyDescent="0.25">
      <c r="B42" s="29">
        <v>3990</v>
      </c>
      <c r="C42" s="4" t="s">
        <v>41</v>
      </c>
      <c r="D42" s="5">
        <v>60000</v>
      </c>
      <c r="E42" s="6">
        <v>30000</v>
      </c>
    </row>
    <row r="43" spans="2:6" x14ac:dyDescent="0.25">
      <c r="B43" s="29">
        <v>3992</v>
      </c>
      <c r="C43" s="4" t="s">
        <v>42</v>
      </c>
      <c r="D43" s="5">
        <v>40000</v>
      </c>
      <c r="E43" s="6">
        <v>0</v>
      </c>
      <c r="F43" s="13" t="s">
        <v>159</v>
      </c>
    </row>
    <row r="44" spans="2:6" x14ac:dyDescent="0.25">
      <c r="B44" s="29">
        <v>3993</v>
      </c>
      <c r="C44" s="4" t="s">
        <v>43</v>
      </c>
      <c r="D44" s="5">
        <v>6000</v>
      </c>
      <c r="E44" s="6">
        <v>5000</v>
      </c>
    </row>
    <row r="45" spans="2:6" x14ac:dyDescent="0.25">
      <c r="B45" s="29">
        <v>3994</v>
      </c>
      <c r="C45" s="4" t="s">
        <v>44</v>
      </c>
      <c r="D45" s="5">
        <v>780</v>
      </c>
      <c r="E45" s="6">
        <v>1000</v>
      </c>
    </row>
    <row r="46" spans="2:6" x14ac:dyDescent="0.25">
      <c r="B46" s="29">
        <v>3995</v>
      </c>
      <c r="C46" s="4" t="s">
        <v>45</v>
      </c>
      <c r="D46" s="5">
        <v>0</v>
      </c>
      <c r="E46" s="6">
        <v>0</v>
      </c>
    </row>
    <row r="47" spans="2:6" x14ac:dyDescent="0.25">
      <c r="B47" s="29">
        <v>3996</v>
      </c>
      <c r="C47" s="4" t="s">
        <v>46</v>
      </c>
      <c r="D47" s="5">
        <v>72586.990000000005</v>
      </c>
      <c r="E47" s="6">
        <v>5000</v>
      </c>
    </row>
    <row r="48" spans="2:6" x14ac:dyDescent="0.25">
      <c r="B48" s="29">
        <v>3999</v>
      </c>
      <c r="C48" s="4" t="s">
        <v>47</v>
      </c>
      <c r="D48" s="5">
        <v>89170.99</v>
      </c>
      <c r="E48" s="6">
        <v>40000</v>
      </c>
    </row>
    <row r="49" spans="2:6" ht="19.5" customHeight="1" x14ac:dyDescent="0.25">
      <c r="B49" s="29"/>
      <c r="C49" s="7" t="s">
        <v>48</v>
      </c>
      <c r="D49" s="8">
        <f>SUM(D37:D48)</f>
        <v>1724552.83</v>
      </c>
      <c r="E49" s="9">
        <f>SUM(E37:E48)</f>
        <v>1521000</v>
      </c>
    </row>
    <row r="50" spans="2:6" s="19" customFormat="1" ht="25.5" customHeight="1" x14ac:dyDescent="0.25">
      <c r="B50" s="32"/>
      <c r="C50" s="7" t="s">
        <v>49</v>
      </c>
      <c r="D50" s="11">
        <f>+D6+D14+D19+D29+D36+D49</f>
        <v>9601783.3599999994</v>
      </c>
      <c r="E50" s="12">
        <f>+E6+E14+E19+E29+E36+E49</f>
        <v>11050498</v>
      </c>
      <c r="F50" s="13" t="s">
        <v>160</v>
      </c>
    </row>
    <row r="51" spans="2:6" x14ac:dyDescent="0.25">
      <c r="B51" s="29">
        <v>4005</v>
      </c>
      <c r="C51" s="4" t="s">
        <v>50</v>
      </c>
      <c r="D51" s="14">
        <v>-5864</v>
      </c>
      <c r="E51" s="15">
        <v>0</v>
      </c>
    </row>
    <row r="52" spans="2:6" x14ac:dyDescent="0.25">
      <c r="B52" s="29">
        <v>4006</v>
      </c>
      <c r="C52" s="4" t="s">
        <v>8</v>
      </c>
      <c r="D52" s="14">
        <v>-7614.7</v>
      </c>
      <c r="E52" s="15">
        <v>-9000</v>
      </c>
    </row>
    <row r="53" spans="2:6" x14ac:dyDescent="0.25">
      <c r="B53" s="29">
        <v>4110</v>
      </c>
      <c r="C53" s="4" t="s">
        <v>51</v>
      </c>
      <c r="D53" s="14">
        <v>-12183.75</v>
      </c>
      <c r="E53" s="15">
        <v>-30000</v>
      </c>
    </row>
    <row r="54" spans="2:6" x14ac:dyDescent="0.25">
      <c r="B54" s="29">
        <v>4120</v>
      </c>
      <c r="C54" s="4" t="s">
        <v>52</v>
      </c>
      <c r="D54" s="14">
        <v>-50924</v>
      </c>
      <c r="E54" s="15">
        <v>-150000</v>
      </c>
    </row>
    <row r="55" spans="2:6" x14ac:dyDescent="0.25">
      <c r="B55" s="29">
        <v>4130</v>
      </c>
      <c r="C55" s="4" t="s">
        <v>53</v>
      </c>
      <c r="D55" s="14">
        <v>-9300</v>
      </c>
      <c r="E55" s="15">
        <v>-12000</v>
      </c>
    </row>
    <row r="56" spans="2:6" x14ac:dyDescent="0.25">
      <c r="B56" s="29">
        <v>4200</v>
      </c>
      <c r="C56" s="4" t="s">
        <v>54</v>
      </c>
      <c r="D56" s="14">
        <v>-22</v>
      </c>
      <c r="E56" s="15">
        <v>-1000</v>
      </c>
    </row>
    <row r="57" spans="2:6" x14ac:dyDescent="0.25">
      <c r="B57" s="29">
        <v>4210</v>
      </c>
      <c r="C57" s="4" t="s">
        <v>55</v>
      </c>
      <c r="D57" s="14">
        <v>-32425</v>
      </c>
      <c r="E57" s="15">
        <v>-40000</v>
      </c>
    </row>
    <row r="58" spans="2:6" x14ac:dyDescent="0.25">
      <c r="B58" s="29">
        <v>4230</v>
      </c>
      <c r="C58" s="4" t="s">
        <v>56</v>
      </c>
      <c r="D58" s="14">
        <v>-399</v>
      </c>
      <c r="E58" s="15">
        <v>0</v>
      </c>
    </row>
    <row r="59" spans="2:6" x14ac:dyDescent="0.25">
      <c r="B59" s="29">
        <v>4240</v>
      </c>
      <c r="C59" s="4" t="s">
        <v>57</v>
      </c>
      <c r="D59" s="14">
        <v>-16791.400000000001</v>
      </c>
      <c r="E59" s="15">
        <v>-15000</v>
      </c>
    </row>
    <row r="60" spans="2:6" s="19" customFormat="1" ht="24" customHeight="1" x14ac:dyDescent="0.25">
      <c r="B60" s="33"/>
      <c r="C60" s="7" t="s">
        <v>58</v>
      </c>
      <c r="D60" s="11">
        <f>SUM(D51:D59)</f>
        <v>-135523.85</v>
      </c>
      <c r="E60" s="12">
        <f t="shared" ref="E60" si="4">SUM(E51:E59)</f>
        <v>-257000</v>
      </c>
      <c r="F60" s="23" t="s">
        <v>161</v>
      </c>
    </row>
    <row r="61" spans="2:6" x14ac:dyDescent="0.25">
      <c r="B61" s="29">
        <v>5000</v>
      </c>
      <c r="C61" s="4" t="s">
        <v>59</v>
      </c>
      <c r="D61" s="5">
        <v>-2275005</v>
      </c>
      <c r="E61" s="15">
        <v>-2320383</v>
      </c>
    </row>
    <row r="62" spans="2:6" x14ac:dyDescent="0.25">
      <c r="B62" s="29">
        <v>5010</v>
      </c>
      <c r="C62" s="4" t="s">
        <v>60</v>
      </c>
      <c r="D62" s="5">
        <v>-7055</v>
      </c>
      <c r="E62" s="15">
        <v>0</v>
      </c>
    </row>
    <row r="63" spans="2:6" x14ac:dyDescent="0.25">
      <c r="B63" s="29">
        <v>5020</v>
      </c>
      <c r="C63" s="4" t="s">
        <v>61</v>
      </c>
      <c r="D63" s="5">
        <v>0</v>
      </c>
      <c r="E63" s="15">
        <v>0</v>
      </c>
    </row>
    <row r="64" spans="2:6" x14ac:dyDescent="0.25">
      <c r="B64" s="29">
        <v>5090</v>
      </c>
      <c r="C64" s="4" t="s">
        <v>62</v>
      </c>
      <c r="D64" s="5">
        <v>-236850.12</v>
      </c>
      <c r="E64" s="15">
        <v>-240819</v>
      </c>
    </row>
    <row r="65" spans="2:5" x14ac:dyDescent="0.25">
      <c r="B65" s="29">
        <v>5091</v>
      </c>
      <c r="C65" s="4" t="s">
        <v>63</v>
      </c>
      <c r="D65" s="5">
        <v>-28999.81</v>
      </c>
      <c r="E65" s="15">
        <v>-30362</v>
      </c>
    </row>
    <row r="66" spans="2:5" x14ac:dyDescent="0.25">
      <c r="B66" s="29">
        <v>5110</v>
      </c>
      <c r="C66" s="4" t="s">
        <v>64</v>
      </c>
      <c r="D66" s="5">
        <v>-40000</v>
      </c>
      <c r="E66" s="15">
        <v>-40000</v>
      </c>
    </row>
    <row r="67" spans="2:5" x14ac:dyDescent="0.25">
      <c r="B67" s="29">
        <v>5210</v>
      </c>
      <c r="C67" s="4" t="s">
        <v>65</v>
      </c>
      <c r="D67" s="5">
        <v>-21450</v>
      </c>
      <c r="E67" s="15">
        <v>0</v>
      </c>
    </row>
    <row r="68" spans="2:5" x14ac:dyDescent="0.25">
      <c r="B68" s="29">
        <v>5230</v>
      </c>
      <c r="C68" s="4" t="s">
        <v>66</v>
      </c>
      <c r="D68" s="5">
        <v>0</v>
      </c>
      <c r="E68" s="15">
        <v>0</v>
      </c>
    </row>
    <row r="69" spans="2:5" x14ac:dyDescent="0.25">
      <c r="B69" s="29">
        <v>5235</v>
      </c>
      <c r="C69" s="4" t="s">
        <v>67</v>
      </c>
      <c r="D69" s="5">
        <v>-15975</v>
      </c>
      <c r="E69" s="15">
        <v>0</v>
      </c>
    </row>
    <row r="70" spans="2:5" x14ac:dyDescent="0.25">
      <c r="B70" s="29">
        <v>5250</v>
      </c>
      <c r="C70" s="4" t="s">
        <v>68</v>
      </c>
      <c r="D70" s="5">
        <v>-16003.81</v>
      </c>
      <c r="E70" s="15">
        <v>-17000</v>
      </c>
    </row>
    <row r="71" spans="2:5" x14ac:dyDescent="0.25">
      <c r="B71" s="29">
        <v>5255</v>
      </c>
      <c r="C71" s="4" t="s">
        <v>69</v>
      </c>
      <c r="D71" s="5">
        <v>-46689</v>
      </c>
      <c r="E71" s="15">
        <v>-65000</v>
      </c>
    </row>
    <row r="72" spans="2:5" x14ac:dyDescent="0.25">
      <c r="B72" s="29">
        <v>5260</v>
      </c>
      <c r="C72" s="4" t="s">
        <v>70</v>
      </c>
      <c r="D72" s="5">
        <v>-68</v>
      </c>
      <c r="E72" s="15">
        <v>-500</v>
      </c>
    </row>
    <row r="73" spans="2:5" x14ac:dyDescent="0.25">
      <c r="B73" s="29">
        <v>5270</v>
      </c>
      <c r="C73" s="4" t="s">
        <v>71</v>
      </c>
      <c r="D73" s="5">
        <v>-17568</v>
      </c>
      <c r="E73" s="15">
        <v>0</v>
      </c>
    </row>
    <row r="74" spans="2:5" x14ac:dyDescent="0.25">
      <c r="B74" s="29">
        <v>5295</v>
      </c>
      <c r="C74" s="4" t="s">
        <v>72</v>
      </c>
      <c r="D74" s="5">
        <v>46689</v>
      </c>
      <c r="E74" s="15">
        <v>65000</v>
      </c>
    </row>
    <row r="75" spans="2:5" x14ac:dyDescent="0.25">
      <c r="B75" s="29">
        <v>5296</v>
      </c>
      <c r="C75" s="4" t="s">
        <v>73</v>
      </c>
      <c r="D75" s="5">
        <v>0</v>
      </c>
      <c r="E75" s="15">
        <v>0</v>
      </c>
    </row>
    <row r="76" spans="2:5" x14ac:dyDescent="0.25">
      <c r="B76" s="29">
        <v>5400</v>
      </c>
      <c r="C76" s="4" t="s">
        <v>74</v>
      </c>
      <c r="D76" s="5">
        <v>-345114.59</v>
      </c>
      <c r="E76" s="15">
        <v>-333282</v>
      </c>
    </row>
    <row r="77" spans="2:5" x14ac:dyDescent="0.25">
      <c r="B77" s="29">
        <v>5401</v>
      </c>
      <c r="C77" s="4" t="s">
        <v>75</v>
      </c>
      <c r="D77" s="5">
        <v>-37484.76</v>
      </c>
      <c r="E77" s="15">
        <v>-33877</v>
      </c>
    </row>
    <row r="78" spans="2:5" x14ac:dyDescent="0.25">
      <c r="B78" s="29">
        <v>5801</v>
      </c>
      <c r="C78" s="4" t="s">
        <v>76</v>
      </c>
      <c r="D78" s="5">
        <v>0</v>
      </c>
      <c r="E78" s="15">
        <v>0</v>
      </c>
    </row>
    <row r="79" spans="2:5" x14ac:dyDescent="0.25">
      <c r="B79" s="29">
        <v>5802</v>
      </c>
      <c r="C79" s="4" t="s">
        <v>77</v>
      </c>
      <c r="D79" s="5">
        <v>0</v>
      </c>
      <c r="E79" s="15">
        <v>0</v>
      </c>
    </row>
    <row r="80" spans="2:5" x14ac:dyDescent="0.25">
      <c r="B80" s="29">
        <v>5840</v>
      </c>
      <c r="C80" s="4" t="s">
        <v>78</v>
      </c>
      <c r="D80" s="5">
        <v>0</v>
      </c>
      <c r="E80" s="15">
        <v>0</v>
      </c>
    </row>
    <row r="81" spans="2:6" x14ac:dyDescent="0.25">
      <c r="B81" s="29">
        <v>5920</v>
      </c>
      <c r="C81" s="4" t="s">
        <v>79</v>
      </c>
      <c r="D81" s="5">
        <v>-28138.41</v>
      </c>
      <c r="E81" s="15">
        <v>-40000</v>
      </c>
    </row>
    <row r="82" spans="2:6" x14ac:dyDescent="0.25">
      <c r="B82" s="29">
        <v>5930</v>
      </c>
      <c r="C82" s="4" t="s">
        <v>80</v>
      </c>
      <c r="D82" s="5">
        <v>0</v>
      </c>
      <c r="E82" s="15">
        <v>0</v>
      </c>
    </row>
    <row r="83" spans="2:6" x14ac:dyDescent="0.25">
      <c r="B83" s="29">
        <v>5990</v>
      </c>
      <c r="C83" s="4" t="s">
        <v>81</v>
      </c>
      <c r="D83" s="5">
        <v>-219</v>
      </c>
      <c r="E83" s="15"/>
    </row>
    <row r="84" spans="2:6" s="19" customFormat="1" ht="27.75" customHeight="1" x14ac:dyDescent="0.25">
      <c r="B84" s="33"/>
      <c r="C84" s="7" t="s">
        <v>82</v>
      </c>
      <c r="D84" s="11">
        <f>SUM(D61:D83)</f>
        <v>-3069931.5</v>
      </c>
      <c r="E84" s="12">
        <f t="shared" ref="E84" si="5">SUM(E61:E83)</f>
        <v>-3056223</v>
      </c>
      <c r="F84" s="13" t="s">
        <v>162</v>
      </c>
    </row>
    <row r="85" spans="2:6" x14ac:dyDescent="0.25">
      <c r="B85" s="29">
        <v>6320</v>
      </c>
      <c r="C85" s="4" t="s">
        <v>83</v>
      </c>
      <c r="D85" s="5">
        <v>-33034.9</v>
      </c>
      <c r="E85" s="15">
        <v>-40000</v>
      </c>
    </row>
    <row r="86" spans="2:6" x14ac:dyDescent="0.25">
      <c r="B86" s="29">
        <v>6325</v>
      </c>
      <c r="C86" s="4" t="s">
        <v>84</v>
      </c>
      <c r="D86" s="5">
        <v>-15463.73</v>
      </c>
      <c r="E86" s="15">
        <v>-20000</v>
      </c>
    </row>
    <row r="87" spans="2:6" x14ac:dyDescent="0.25">
      <c r="B87" s="29">
        <v>6340</v>
      </c>
      <c r="C87" s="4" t="s">
        <v>85</v>
      </c>
      <c r="D87" s="5">
        <v>-203271.79</v>
      </c>
      <c r="E87" s="15">
        <v>-250000</v>
      </c>
      <c r="F87" s="13" t="s">
        <v>163</v>
      </c>
    </row>
    <row r="88" spans="2:6" x14ac:dyDescent="0.25">
      <c r="B88" s="29">
        <v>6350</v>
      </c>
      <c r="C88" s="4" t="s">
        <v>86</v>
      </c>
      <c r="D88" s="5">
        <v>-402252.59</v>
      </c>
      <c r="E88" s="15">
        <v>-500000</v>
      </c>
      <c r="F88" s="13" t="s">
        <v>172</v>
      </c>
    </row>
    <row r="89" spans="2:6" x14ac:dyDescent="0.25">
      <c r="B89" s="29">
        <v>6390</v>
      </c>
      <c r="C89" s="4" t="s">
        <v>87</v>
      </c>
      <c r="D89" s="5">
        <v>-444330.94</v>
      </c>
      <c r="E89" s="15">
        <v>-700000</v>
      </c>
      <c r="F89" s="13" t="s">
        <v>173</v>
      </c>
    </row>
    <row r="90" spans="2:6" x14ac:dyDescent="0.25">
      <c r="B90" s="29">
        <v>6400</v>
      </c>
      <c r="C90" s="4" t="s">
        <v>88</v>
      </c>
      <c r="D90" s="5">
        <v>-70124.679999999993</v>
      </c>
      <c r="E90" s="15">
        <v>-100000</v>
      </c>
    </row>
    <row r="91" spans="2:6" x14ac:dyDescent="0.25">
      <c r="B91" s="29">
        <v>6450</v>
      </c>
      <c r="C91" s="4" t="s">
        <v>89</v>
      </c>
      <c r="D91" s="5">
        <v>0</v>
      </c>
      <c r="E91" s="15">
        <v>-5000</v>
      </c>
    </row>
    <row r="92" spans="2:6" x14ac:dyDescent="0.25">
      <c r="B92" s="29">
        <v>6540</v>
      </c>
      <c r="C92" s="4" t="s">
        <v>90</v>
      </c>
      <c r="D92" s="5">
        <v>-7754.37</v>
      </c>
      <c r="E92" s="15">
        <v>-50000</v>
      </c>
    </row>
    <row r="93" spans="2:6" x14ac:dyDescent="0.25">
      <c r="B93" s="29">
        <v>6620</v>
      </c>
      <c r="C93" s="4" t="s">
        <v>91</v>
      </c>
      <c r="D93" s="5">
        <v>0</v>
      </c>
      <c r="E93" s="15">
        <v>0</v>
      </c>
    </row>
    <row r="94" spans="2:6" x14ac:dyDescent="0.25">
      <c r="B94" s="29">
        <v>6620</v>
      </c>
      <c r="C94" s="4" t="s">
        <v>92</v>
      </c>
      <c r="D94" s="5">
        <v>0</v>
      </c>
      <c r="E94" s="15">
        <v>0</v>
      </c>
    </row>
    <row r="95" spans="2:6" x14ac:dyDescent="0.25">
      <c r="B95" s="29">
        <v>6630</v>
      </c>
      <c r="C95" s="4" t="s">
        <v>93</v>
      </c>
      <c r="D95" s="5">
        <v>0</v>
      </c>
      <c r="E95" s="15">
        <v>0</v>
      </c>
    </row>
    <row r="96" spans="2:6" x14ac:dyDescent="0.25">
      <c r="B96" s="29">
        <v>6700</v>
      </c>
      <c r="C96" s="4" t="s">
        <v>94</v>
      </c>
      <c r="D96" s="5">
        <v>-8780</v>
      </c>
      <c r="E96" s="15">
        <v>-12000</v>
      </c>
    </row>
    <row r="97" spans="2:6" x14ac:dyDescent="0.25">
      <c r="B97" s="29">
        <v>6705</v>
      </c>
      <c r="C97" s="4" t="s">
        <v>95</v>
      </c>
      <c r="D97" s="5">
        <v>0</v>
      </c>
      <c r="E97" s="15">
        <v>-5000</v>
      </c>
    </row>
    <row r="98" spans="2:6" x14ac:dyDescent="0.25">
      <c r="B98" s="29">
        <v>6710</v>
      </c>
      <c r="C98" s="4" t="s">
        <v>96</v>
      </c>
      <c r="D98" s="5">
        <v>0</v>
      </c>
      <c r="E98" s="15">
        <v>0</v>
      </c>
    </row>
    <row r="99" spans="2:6" x14ac:dyDescent="0.25">
      <c r="B99" s="29">
        <v>6715</v>
      </c>
      <c r="C99" s="4" t="s">
        <v>97</v>
      </c>
      <c r="D99" s="5">
        <v>-49942.5</v>
      </c>
      <c r="E99" s="15">
        <v>-70000</v>
      </c>
    </row>
    <row r="100" spans="2:6" x14ac:dyDescent="0.25">
      <c r="B100" s="29">
        <v>6800</v>
      </c>
      <c r="C100" s="4" t="s">
        <v>98</v>
      </c>
      <c r="D100" s="5">
        <v>0</v>
      </c>
      <c r="E100" s="15">
        <v>-5000</v>
      </c>
    </row>
    <row r="101" spans="2:6" x14ac:dyDescent="0.25">
      <c r="B101" s="29">
        <v>6801</v>
      </c>
      <c r="C101" s="4" t="s">
        <v>99</v>
      </c>
      <c r="D101" s="5">
        <v>-4395.5</v>
      </c>
      <c r="E101" s="15">
        <v>-10000</v>
      </c>
    </row>
    <row r="102" spans="2:6" x14ac:dyDescent="0.25">
      <c r="B102" s="29">
        <v>6840</v>
      </c>
      <c r="C102" s="4" t="s">
        <v>100</v>
      </c>
      <c r="D102" s="5">
        <v>-381480.74</v>
      </c>
      <c r="E102" s="15">
        <v>-393000</v>
      </c>
    </row>
    <row r="103" spans="2:6" x14ac:dyDescent="0.25">
      <c r="B103" s="29">
        <v>6861</v>
      </c>
      <c r="C103" s="4" t="s">
        <v>101</v>
      </c>
      <c r="D103" s="5">
        <v>-4800</v>
      </c>
      <c r="E103" s="15">
        <v>-10000</v>
      </c>
    </row>
    <row r="104" spans="2:6" x14ac:dyDescent="0.25">
      <c r="B104" s="29">
        <v>6880</v>
      </c>
      <c r="C104" s="4" t="s">
        <v>102</v>
      </c>
      <c r="D104" s="5">
        <v>-38753.81</v>
      </c>
      <c r="E104" s="15">
        <v>-45000</v>
      </c>
    </row>
    <row r="105" spans="2:6" x14ac:dyDescent="0.25">
      <c r="B105" s="29">
        <v>6890</v>
      </c>
      <c r="C105" s="4" t="s">
        <v>103</v>
      </c>
      <c r="D105" s="5">
        <v>-208750</v>
      </c>
      <c r="E105" s="15">
        <v>-220000</v>
      </c>
    </row>
    <row r="106" spans="2:6" x14ac:dyDescent="0.25">
      <c r="B106" s="29">
        <v>6900</v>
      </c>
      <c r="C106" s="4" t="s">
        <v>104</v>
      </c>
      <c r="D106" s="5">
        <v>-72146.92</v>
      </c>
      <c r="E106" s="15">
        <v>-80000</v>
      </c>
    </row>
    <row r="107" spans="2:6" x14ac:dyDescent="0.25">
      <c r="B107" s="29">
        <v>6940</v>
      </c>
      <c r="C107" s="4" t="s">
        <v>44</v>
      </c>
      <c r="D107" s="5">
        <v>-3437.6</v>
      </c>
      <c r="E107" s="15">
        <v>-5000</v>
      </c>
    </row>
    <row r="108" spans="2:6" x14ac:dyDescent="0.25">
      <c r="B108" s="29">
        <v>6950</v>
      </c>
      <c r="C108" s="4" t="s">
        <v>105</v>
      </c>
      <c r="D108" s="5">
        <v>-4811.1000000000004</v>
      </c>
      <c r="E108" s="15">
        <v>-10000</v>
      </c>
    </row>
    <row r="109" spans="2:6" x14ac:dyDescent="0.25">
      <c r="B109" s="29">
        <v>7000</v>
      </c>
      <c r="C109" s="4" t="s">
        <v>106</v>
      </c>
      <c r="D109" s="5">
        <v>-3478.77</v>
      </c>
      <c r="E109" s="15">
        <v>-20000</v>
      </c>
      <c r="F109" s="13" t="s">
        <v>164</v>
      </c>
    </row>
    <row r="110" spans="2:6" x14ac:dyDescent="0.25">
      <c r="B110" s="29">
        <v>7090</v>
      </c>
      <c r="C110" s="4" t="s">
        <v>107</v>
      </c>
      <c r="D110" s="5">
        <v>0</v>
      </c>
      <c r="E110" s="15">
        <v>-1000</v>
      </c>
    </row>
    <row r="111" spans="2:6" x14ac:dyDescent="0.25">
      <c r="B111" s="29">
        <v>7100</v>
      </c>
      <c r="C111" s="4" t="s">
        <v>108</v>
      </c>
      <c r="D111" s="5">
        <v>-1445.8</v>
      </c>
      <c r="E111" s="15">
        <v>-2000</v>
      </c>
    </row>
    <row r="112" spans="2:6" x14ac:dyDescent="0.25">
      <c r="B112" s="29">
        <v>7140</v>
      </c>
      <c r="C112" s="24" t="s">
        <v>109</v>
      </c>
      <c r="D112" s="25">
        <v>-19667.5</v>
      </c>
      <c r="E112" s="15">
        <v>-20000</v>
      </c>
      <c r="F112" s="13" t="s">
        <v>165</v>
      </c>
    </row>
    <row r="113" spans="2:6" ht="16.5" customHeight="1" x14ac:dyDescent="0.25">
      <c r="B113" s="29">
        <v>7300</v>
      </c>
      <c r="C113" s="4" t="s">
        <v>110</v>
      </c>
      <c r="D113" s="5">
        <v>-312613.01</v>
      </c>
      <c r="E113" s="15">
        <v>-500000</v>
      </c>
      <c r="F113" s="22" t="s">
        <v>171</v>
      </c>
    </row>
    <row r="114" spans="2:6" x14ac:dyDescent="0.25">
      <c r="B114" s="29">
        <v>7320</v>
      </c>
      <c r="C114" s="4" t="s">
        <v>111</v>
      </c>
      <c r="D114" s="5">
        <v>-16604</v>
      </c>
      <c r="E114" s="15">
        <v>-20000</v>
      </c>
    </row>
    <row r="115" spans="2:6" x14ac:dyDescent="0.25">
      <c r="B115" s="29">
        <v>7322</v>
      </c>
      <c r="C115" s="4" t="s">
        <v>112</v>
      </c>
      <c r="D115" s="5">
        <v>-689362.7</v>
      </c>
      <c r="E115" s="15">
        <v>-800000</v>
      </c>
      <c r="F115" s="13" t="s">
        <v>166</v>
      </c>
    </row>
    <row r="116" spans="2:6" x14ac:dyDescent="0.25">
      <c r="B116" s="29">
        <v>7415</v>
      </c>
      <c r="C116" s="4" t="s">
        <v>113</v>
      </c>
      <c r="D116" s="5">
        <v>-105000</v>
      </c>
      <c r="E116" s="15">
        <v>-100000</v>
      </c>
    </row>
    <row r="117" spans="2:6" x14ac:dyDescent="0.25">
      <c r="B117" s="29">
        <v>7420</v>
      </c>
      <c r="C117" s="4" t="s">
        <v>114</v>
      </c>
      <c r="D117" s="5">
        <v>-17860.25</v>
      </c>
      <c r="E117" s="15">
        <v>-15000</v>
      </c>
    </row>
    <row r="118" spans="2:6" x14ac:dyDescent="0.25">
      <c r="B118" s="29">
        <v>7421</v>
      </c>
      <c r="C118" s="4" t="s">
        <v>115</v>
      </c>
      <c r="D118" s="5">
        <v>-3644.4</v>
      </c>
      <c r="E118" s="15">
        <v>-3000</v>
      </c>
    </row>
    <row r="119" spans="2:6" x14ac:dyDescent="0.25">
      <c r="B119" s="29">
        <v>7430</v>
      </c>
      <c r="C119" s="4" t="s">
        <v>116</v>
      </c>
      <c r="D119" s="5">
        <v>-1002.3</v>
      </c>
      <c r="E119" s="15">
        <v>0</v>
      </c>
    </row>
    <row r="120" spans="2:6" x14ac:dyDescent="0.25">
      <c r="B120" s="29">
        <v>7460</v>
      </c>
      <c r="C120" s="4" t="s">
        <v>117</v>
      </c>
      <c r="D120" s="5">
        <v>-341000</v>
      </c>
      <c r="E120" s="15">
        <v>-400000</v>
      </c>
    </row>
    <row r="121" spans="2:6" x14ac:dyDescent="0.25">
      <c r="B121" s="29">
        <v>7462</v>
      </c>
      <c r="C121" s="4" t="s">
        <v>118</v>
      </c>
      <c r="D121" s="5">
        <v>0</v>
      </c>
      <c r="E121" s="15">
        <v>0</v>
      </c>
    </row>
    <row r="122" spans="2:6" x14ac:dyDescent="0.25">
      <c r="B122" s="29">
        <v>7463</v>
      </c>
      <c r="C122" s="4" t="s">
        <v>119</v>
      </c>
      <c r="D122" s="5">
        <v>-644825</v>
      </c>
      <c r="E122" s="15">
        <v>-660000</v>
      </c>
    </row>
    <row r="123" spans="2:6" ht="30" x14ac:dyDescent="0.25">
      <c r="B123" s="29">
        <v>7500</v>
      </c>
      <c r="C123" s="4" t="s">
        <v>120</v>
      </c>
      <c r="D123" s="5">
        <v>-7516</v>
      </c>
      <c r="E123" s="15">
        <v>-10000</v>
      </c>
    </row>
    <row r="124" spans="2:6" x14ac:dyDescent="0.25">
      <c r="B124" s="29">
        <v>7510</v>
      </c>
      <c r="C124" s="4" t="s">
        <v>121</v>
      </c>
      <c r="D124" s="5">
        <v>-73945</v>
      </c>
      <c r="E124" s="15">
        <v>-80000</v>
      </c>
    </row>
    <row r="125" spans="2:6" x14ac:dyDescent="0.25">
      <c r="B125" s="29">
        <v>7746</v>
      </c>
      <c r="C125" s="4" t="s">
        <v>122</v>
      </c>
      <c r="D125" s="5">
        <v>8.66</v>
      </c>
      <c r="E125" s="15">
        <v>0</v>
      </c>
    </row>
    <row r="126" spans="2:6" x14ac:dyDescent="0.25">
      <c r="B126" s="29">
        <v>7750</v>
      </c>
      <c r="C126" s="4" t="s">
        <v>175</v>
      </c>
      <c r="D126" s="5"/>
      <c r="E126" s="15">
        <v>-450000</v>
      </c>
    </row>
    <row r="127" spans="2:6" x14ac:dyDescent="0.25">
      <c r="B127" s="29">
        <v>7780</v>
      </c>
      <c r="C127" s="4" t="s">
        <v>123</v>
      </c>
      <c r="D127" s="5">
        <v>-186202.51</v>
      </c>
      <c r="E127" s="15">
        <v>-300000</v>
      </c>
    </row>
    <row r="128" spans="2:6" x14ac:dyDescent="0.25">
      <c r="B128" s="29">
        <v>7790</v>
      </c>
      <c r="C128" s="4" t="s">
        <v>124</v>
      </c>
      <c r="D128" s="5">
        <v>1933.25</v>
      </c>
      <c r="E128" s="15">
        <v>-5000</v>
      </c>
    </row>
    <row r="129" spans="2:6" x14ac:dyDescent="0.25">
      <c r="B129" s="29">
        <v>7791</v>
      </c>
      <c r="C129" s="4" t="s">
        <v>125</v>
      </c>
      <c r="D129" s="5">
        <v>0</v>
      </c>
      <c r="E129" s="15">
        <v>0</v>
      </c>
    </row>
    <row r="130" spans="2:6" x14ac:dyDescent="0.25">
      <c r="B130" s="29">
        <v>7792</v>
      </c>
      <c r="C130" s="4" t="s">
        <v>126</v>
      </c>
      <c r="D130" s="5">
        <v>-6375</v>
      </c>
      <c r="E130" s="15">
        <v>0</v>
      </c>
    </row>
    <row r="131" spans="2:6" x14ac:dyDescent="0.25">
      <c r="B131" s="29">
        <v>7830</v>
      </c>
      <c r="C131" s="4" t="s">
        <v>127</v>
      </c>
      <c r="D131" s="5">
        <v>-116745</v>
      </c>
      <c r="E131" s="15">
        <v>-100000</v>
      </c>
    </row>
    <row r="132" spans="2:6" ht="24.75" customHeight="1" x14ac:dyDescent="0.25">
      <c r="B132" s="30"/>
      <c r="C132" s="7" t="s">
        <v>128</v>
      </c>
      <c r="D132" s="8">
        <f>SUM(D85:D131)</f>
        <v>-4498876.5</v>
      </c>
      <c r="E132" s="9">
        <f>SUM(E85:E131)</f>
        <v>-6016000</v>
      </c>
      <c r="F132" s="21"/>
    </row>
    <row r="133" spans="2:6" ht="24" customHeight="1" x14ac:dyDescent="0.25">
      <c r="B133" s="30"/>
      <c r="C133" s="7" t="s">
        <v>129</v>
      </c>
      <c r="D133" s="8">
        <f>+D60+D84+D132</f>
        <v>-7704331.8499999996</v>
      </c>
      <c r="E133" s="9">
        <f>+E60+E84+E132</f>
        <v>-9329223</v>
      </c>
      <c r="F133" s="22"/>
    </row>
    <row r="134" spans="2:6" ht="21" x14ac:dyDescent="0.3">
      <c r="B134" s="34"/>
      <c r="C134" s="16" t="s">
        <v>130</v>
      </c>
      <c r="D134" s="8">
        <f>+D50+D133</f>
        <v>1897451.5099999998</v>
      </c>
      <c r="E134" s="9">
        <f>+E50+E133</f>
        <v>1721275</v>
      </c>
      <c r="F134" s="22"/>
    </row>
    <row r="135" spans="2:6" x14ac:dyDescent="0.25">
      <c r="B135" s="29">
        <v>6020</v>
      </c>
      <c r="C135" s="4" t="s">
        <v>131</v>
      </c>
      <c r="D135" s="5">
        <v>-69128.28</v>
      </c>
      <c r="E135" s="15">
        <v>-69131</v>
      </c>
      <c r="F135" s="22"/>
    </row>
    <row r="136" spans="2:6" x14ac:dyDescent="0.25">
      <c r="B136" s="29">
        <v>6030</v>
      </c>
      <c r="C136" s="4" t="s">
        <v>132</v>
      </c>
      <c r="D136" s="5">
        <v>-4249.82</v>
      </c>
      <c r="E136" s="15">
        <v>-4250</v>
      </c>
    </row>
    <row r="137" spans="2:6" x14ac:dyDescent="0.25">
      <c r="B137" s="29">
        <v>6040</v>
      </c>
      <c r="C137" s="4" t="s">
        <v>133</v>
      </c>
      <c r="D137" s="5">
        <v>-25103.040000000001</v>
      </c>
      <c r="E137" s="15">
        <v>-25104</v>
      </c>
    </row>
    <row r="138" spans="2:6" x14ac:dyDescent="0.25">
      <c r="B138" s="29">
        <v>6050</v>
      </c>
      <c r="C138" s="4" t="s">
        <v>134</v>
      </c>
      <c r="D138" s="5">
        <v>-32260.68</v>
      </c>
      <c r="E138" s="15">
        <v>-32262</v>
      </c>
    </row>
    <row r="139" spans="2:6" x14ac:dyDescent="0.25">
      <c r="B139" s="29">
        <v>6060</v>
      </c>
      <c r="C139" s="4" t="s">
        <v>135</v>
      </c>
      <c r="D139" s="5">
        <v>-900000</v>
      </c>
      <c r="E139" s="15">
        <v>-900000</v>
      </c>
    </row>
    <row r="140" spans="2:6" x14ac:dyDescent="0.25">
      <c r="B140" s="29">
        <v>6070</v>
      </c>
      <c r="C140" s="4" t="s">
        <v>136</v>
      </c>
      <c r="D140" s="5">
        <v>-159881</v>
      </c>
      <c r="E140" s="15">
        <v>-275000</v>
      </c>
    </row>
    <row r="141" spans="2:6" ht="30" customHeight="1" x14ac:dyDescent="0.25">
      <c r="B141" s="30"/>
      <c r="C141" s="7" t="s">
        <v>137</v>
      </c>
      <c r="D141" s="8">
        <f>SUM(D135:D140)</f>
        <v>-1190622.82</v>
      </c>
      <c r="E141" s="9">
        <f t="shared" ref="E141" si="6">SUM(E135:E140)</f>
        <v>-1305747</v>
      </c>
    </row>
    <row r="142" spans="2:6" x14ac:dyDescent="0.25">
      <c r="B142" s="29">
        <v>8050</v>
      </c>
      <c r="C142" s="4" t="s">
        <v>138</v>
      </c>
      <c r="D142" s="5">
        <v>43104.88</v>
      </c>
      <c r="E142" s="6">
        <v>0</v>
      </c>
    </row>
    <row r="143" spans="2:6" x14ac:dyDescent="0.25">
      <c r="B143" s="29">
        <v>8070</v>
      </c>
      <c r="C143" s="4" t="s">
        <v>139</v>
      </c>
      <c r="D143" s="5">
        <v>147441.16</v>
      </c>
      <c r="E143" s="6">
        <v>150000</v>
      </c>
    </row>
    <row r="144" spans="2:6" x14ac:dyDescent="0.25">
      <c r="B144" s="29">
        <v>8140</v>
      </c>
      <c r="C144" s="4" t="s">
        <v>140</v>
      </c>
      <c r="D144" s="5">
        <v>0</v>
      </c>
      <c r="E144" s="6">
        <v>0</v>
      </c>
    </row>
    <row r="145" spans="2:6" x14ac:dyDescent="0.25">
      <c r="B145" s="29">
        <v>8150</v>
      </c>
      <c r="C145" s="4" t="s">
        <v>141</v>
      </c>
      <c r="D145" s="5">
        <v>-391911.31</v>
      </c>
      <c r="E145" s="6">
        <v>-400000</v>
      </c>
    </row>
    <row r="146" spans="2:6" x14ac:dyDescent="0.25">
      <c r="B146" s="29">
        <v>8160</v>
      </c>
      <c r="C146" s="4" t="s">
        <v>142</v>
      </c>
      <c r="D146" s="5">
        <v>-238.5</v>
      </c>
      <c r="E146" s="6">
        <v>0</v>
      </c>
    </row>
    <row r="147" spans="2:6" x14ac:dyDescent="0.25">
      <c r="B147" s="29">
        <v>8170</v>
      </c>
      <c r="C147" s="4" t="s">
        <v>143</v>
      </c>
      <c r="D147" s="5">
        <v>-203990.83</v>
      </c>
      <c r="E147" s="6">
        <v>-230000</v>
      </c>
    </row>
    <row r="148" spans="2:6" x14ac:dyDescent="0.25">
      <c r="B148" s="29">
        <v>8500</v>
      </c>
      <c r="C148" s="4" t="s">
        <v>144</v>
      </c>
      <c r="D148" s="5">
        <v>-2139.9</v>
      </c>
      <c r="E148" s="6">
        <v>0</v>
      </c>
    </row>
    <row r="149" spans="2:6" ht="30.75" customHeight="1" x14ac:dyDescent="0.25">
      <c r="B149" s="30"/>
      <c r="C149" s="7" t="s">
        <v>145</v>
      </c>
      <c r="D149" s="8">
        <f>SUM(D142:D148)</f>
        <v>-407734.5</v>
      </c>
      <c r="E149" s="9">
        <f t="shared" ref="E149" si="7">SUM(E142:E148)</f>
        <v>-480000</v>
      </c>
    </row>
    <row r="150" spans="2:6" ht="21" x14ac:dyDescent="0.3">
      <c r="B150" s="35"/>
      <c r="C150" s="17" t="s">
        <v>146</v>
      </c>
      <c r="D150" s="8">
        <f>+D134+D141+D149</f>
        <v>299094.18999999971</v>
      </c>
      <c r="E150" s="9">
        <f>+E134+E141+E149</f>
        <v>-64472</v>
      </c>
      <c r="F150" s="22"/>
    </row>
  </sheetData>
  <printOptions horizontalCentered="1"/>
  <pageMargins left="0.70866141732283472" right="0.70866141732283472" top="0.94488188976377963" bottom="0.74803149606299213" header="0.31496062992125984" footer="0.31496062992125984"/>
  <pageSetup paperSize="9" scale="66" orientation="portrait" r:id="rId1"/>
  <rowBreaks count="2" manualBreakCount="2">
    <brk id="50" max="16383" man="1"/>
    <brk id="108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'Ark1'!Utskriftsområde</vt:lpstr>
      <vt:lpstr>'Ark1'!Utskriftstitler</vt:lpstr>
    </vt:vector>
  </TitlesOfParts>
  <Company>Braathe Gruppen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Sølvi Hamar</dc:creator>
  <cp:lastModifiedBy>Eva Sunde Scheel</cp:lastModifiedBy>
  <cp:lastPrinted>2018-03-05T15:00:55Z</cp:lastPrinted>
  <dcterms:created xsi:type="dcterms:W3CDTF">2018-02-05T14:59:57Z</dcterms:created>
  <dcterms:modified xsi:type="dcterms:W3CDTF">2018-03-05T15:13:58Z</dcterms:modified>
</cp:coreProperties>
</file>